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June 2022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12">'June 2022'!$A$1:$I$64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12">'June 2022'!$8:$10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comments13.xml><?xml version="1.0" encoding="utf-8"?>
<comments xmlns="http://schemas.openxmlformats.org/spreadsheetml/2006/main">
  <authors>
    <author>ophilia dalonos</author>
  </authors>
  <commentList>
    <comment ref="D46" authorId="0">
      <text>
        <r>
          <rPr>
            <b/>
            <sz val="9"/>
            <rFont val="Tahoma"/>
            <family val="0"/>
          </rPr>
          <t>ophilia dalonos:</t>
        </r>
        <r>
          <rPr>
            <sz val="9"/>
            <rFont val="Tahoma"/>
            <family val="0"/>
          </rPr>
          <t xml:space="preserve">
continuing appro 2021</t>
        </r>
      </text>
    </comment>
  </commentList>
</comments>
</file>

<file path=xl/sharedStrings.xml><?xml version="1.0" encoding="utf-8"?>
<sst xmlns="http://schemas.openxmlformats.org/spreadsheetml/2006/main" count="726" uniqueCount="137">
  <si>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</si>
  <si>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</si>
  <si>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</si>
  <si>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</si>
  <si>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</si>
  <si>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</si>
  <si>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</si>
  <si>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</si>
  <si>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</si>
  <si>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</si>
  <si>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</si>
  <si>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</si>
  <si>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</si>
  <si>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</si>
  <si>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</si>
  <si>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</si>
  <si>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</si>
  <si>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</si>
  <si>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</si>
  <si>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</si>
  <si>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</si>
  <si>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</si>
  <si>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</si>
  <si>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</si>
  <si>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</si>
  <si>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</si>
  <si>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</si>
  <si>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</si>
  <si>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</si>
  <si>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</si>
  <si>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</si>
  <si>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</si>
  <si>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</si>
  <si>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</si>
  <si>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</si>
  <si>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</si>
  <si>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</si>
  <si>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</si>
  <si>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</si>
  <si>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</si>
  <si>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</si>
  <si>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</si>
  <si>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</si>
  <si>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</si>
  <si>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</si>
  <si>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</si>
  <si>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</si>
  <si>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</si>
  <si>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</si>
  <si>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</si>
  <si>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</si>
  <si>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</si>
  <si>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</si>
  <si>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</si>
  <si>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</si>
  <si>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</si>
  <si>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</si>
  <si>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</si>
  <si>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</si>
  <si>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</si>
  <si>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</si>
  <si>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</si>
  <si>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</si>
  <si>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</si>
  <si>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</si>
  <si>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</si>
  <si>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</si>
  <si>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</si>
  <si>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</si>
  <si>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</si>
  <si>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</si>
  <si>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</si>
  <si>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</si>
  <si>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</si>
  <si>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</si>
  <si>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</si>
  <si>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</si>
  <si>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</si>
  <si>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</si>
  <si>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</si>
  <si>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</si>
  <si>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</si>
  <si>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</si>
  <si>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</si>
  <si>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</si>
  <si>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</si>
  <si>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</si>
  <si>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</si>
  <si>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</si>
  <si>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</si>
  <si>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</si>
  <si>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</si>
  <si>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</si>
  <si>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</si>
  <si>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</si>
  <si>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</si>
  <si>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>I hereby certify that I have reviewed the contents and hereby attest to the veracity and correctness of the data or information contained in this document.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</si>
  <si>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</si>
  <si>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</si>
  <si>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</si>
  <si>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</si>
  <si>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</si>
  <si>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</si>
  <si>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</si>
  <si>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</si>
  <si>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</si>
  <si>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</si>
  <si>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</si>
  <si>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</si>
  <si>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</si>
  <si>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Others (Pls. specify)</t>
  </si>
  <si>
    <t xml:space="preserve">       transferred to the Trust Fund</t>
  </si>
  <si>
    <t xml:space="preserve"> </t>
  </si>
  <si>
    <t xml:space="preserve">      Other MOOE - Services</t>
  </si>
  <si>
    <t xml:space="preserve">      Other MOOE - Contigencies/Incidental Expenses</t>
  </si>
  <si>
    <t xml:space="preserve">     Rent Expenses (for COVID-19 facilities)</t>
  </si>
  <si>
    <t xml:space="preserve">     Medical Equipment &amp; Supplies delivered to CMO-CDRRMD; For the temporary treatment medical/isolation facilities for COVID 19</t>
  </si>
  <si>
    <t xml:space="preserve">     1 unit mobile disinfection/decontamination vehicle</t>
  </si>
  <si>
    <t>As of June 30, 2022</t>
  </si>
  <si>
    <t>total projected receipts - based on Budget Book</t>
  </si>
  <si>
    <t>as of end of the month</t>
  </si>
  <si>
    <t>RESPONSIBILITY CENTER: 9991</t>
  </si>
  <si>
    <t xml:space="preserve">     Other MOOE - Meals and Snacks</t>
  </si>
  <si>
    <t xml:space="preserve">     Customized specimen collection vehicles</t>
  </si>
  <si>
    <t xml:space="preserve">     2 units solar power back-up system for specimen colletion vehicles</t>
  </si>
  <si>
    <t xml:space="preserve">     Vaccine refrigerator</t>
  </si>
  <si>
    <t xml:space="preserve">     Thermal imaging camera</t>
  </si>
  <si>
    <t xml:space="preserve">     Single Cab with Response Accessories</t>
  </si>
  <si>
    <t xml:space="preserve">     Evacuation Center Amenities</t>
  </si>
  <si>
    <t xml:space="preserve">     Chainsaw</t>
  </si>
  <si>
    <t xml:space="preserve">     Virtual Teleconferencing Equipment w/ 5-Channel Compact Audio Mixer, 300D Mic &amp; Performance Bluetooth PA Speaker</t>
  </si>
  <si>
    <t xml:space="preserve">     Satellite Phone</t>
  </si>
  <si>
    <t>*amounts are based on General Appropriation Ordinance No. 01-2021 (2022 Annual General Fund Budget)</t>
  </si>
  <si>
    <t>**amounts are based on SAAOB (Continuing) as of December 31, 2021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</si>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</sst>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4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42" fillId="0" borderId="13" xfId="42" applyFont="1" applyBorder="1" applyAlignment="1">
      <alignment/>
    </xf>
    <xf numFmtId="164" fontId="0" fillId="0" borderId="0" xfId="42" applyFont="1" applyAlignment="1">
      <alignment/>
    </xf>
    <xf numFmtId="0" fontId="42" fillId="0" borderId="0" xfId="0" applyFont="1" applyFill="1" applyBorder="1" applyAlignment="1">
      <alignment/>
    </xf>
    <xf numFmtId="164" fontId="42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42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42" fillId="0" borderId="17" xfId="42" applyFont="1" applyBorder="1" applyAlignment="1">
      <alignment/>
    </xf>
    <xf numFmtId="0" fontId="42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42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42" fillId="0" borderId="23" xfId="42" applyFont="1" applyBorder="1" applyAlignment="1">
      <alignment/>
    </xf>
    <xf numFmtId="0" fontId="4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6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42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42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42" fillId="0" borderId="17" xfId="42" applyFont="1" applyFill="1" applyBorder="1" applyAlignment="1">
      <alignment/>
    </xf>
    <xf numFmtId="164" fontId="42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2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4" fillId="0" borderId="13" xfId="42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37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164" fontId="42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37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37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42" fillId="0" borderId="0" xfId="42" applyFont="1" applyAlignment="1">
      <alignment horizontal="center"/>
    </xf>
    <xf numFmtId="0" fontId="0" fillId="32" borderId="12" xfId="0" applyFill="1" applyBorder="1" applyAlignment="1">
      <alignment/>
    </xf>
    <xf numFmtId="164" fontId="0" fillId="35" borderId="0" xfId="42" applyFont="1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164" fontId="0" fillId="0" borderId="13" xfId="42" applyFont="1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0" xfId="42" applyFont="1" applyFill="1" applyAlignment="1">
      <alignment/>
    </xf>
    <xf numFmtId="9" fontId="0" fillId="0" borderId="0" xfId="0" applyNumberFormat="1" applyFill="1" applyAlignment="1">
      <alignment/>
    </xf>
    <xf numFmtId="164" fontId="0" fillId="36" borderId="0" xfId="42" applyFont="1" applyFill="1" applyAlignment="1">
      <alignment/>
    </xf>
    <xf numFmtId="0" fontId="0" fillId="0" borderId="10" xfId="0" applyFill="1" applyBorder="1" applyAlignment="1">
      <alignment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/>
    </xf>
    <xf numFmtId="164" fontId="0" fillId="0" borderId="37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/>
    </xf>
    <xf numFmtId="164" fontId="0" fillId="0" borderId="15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32" borderId="13" xfId="42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40" xfId="42" applyFont="1" applyFill="1" applyBorder="1" applyAlignment="1">
      <alignment/>
    </xf>
    <xf numFmtId="0" fontId="45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164" fontId="42" fillId="32" borderId="13" xfId="42" applyFont="1" applyFill="1" applyBorder="1" applyAlignment="1">
      <alignment/>
    </xf>
    <xf numFmtId="164" fontId="42" fillId="32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2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9" fontId="42" fillId="32" borderId="13" xfId="0" applyNumberFormat="1" applyFont="1" applyFill="1" applyBorder="1" applyAlignment="1">
      <alignment horizontal="center" vertical="center"/>
    </xf>
    <xf numFmtId="9" fontId="42" fillId="32" borderId="45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64" fontId="27" fillId="0" borderId="0" xfId="0" applyNumberFormat="1" applyFont="1" applyFill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67</xdr:row>
      <xdr:rowOff>19050</xdr:rowOff>
    </xdr:from>
    <xdr:to>
      <xdr:col>12</xdr:col>
      <xdr:colOff>904875</xdr:colOff>
      <xdr:row>71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34397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39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L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45"/>
    </row>
    <row r="18" spans="1:11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8" t="s">
        <v>41</v>
      </c>
      <c r="G44" s="118"/>
      <c r="H44" s="26"/>
      <c r="I44" s="26"/>
      <c r="J44" s="26"/>
      <c r="K44" s="4"/>
    </row>
    <row r="45" spans="2:11" ht="15" customHeight="1">
      <c r="B45" s="109"/>
      <c r="C45" s="109"/>
      <c r="F45" s="110" t="s">
        <v>42</v>
      </c>
      <c r="G45" s="110"/>
      <c r="H45" s="27"/>
      <c r="I45" s="27"/>
      <c r="J45" s="27"/>
      <c r="K45" s="19"/>
    </row>
    <row r="46" spans="2:11" ht="15" customHeight="1">
      <c r="B46" s="109"/>
      <c r="C46" s="109"/>
      <c r="F46" s="110" t="s">
        <v>43</v>
      </c>
      <c r="G46" s="110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8" t="s">
        <v>85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3</v>
      </c>
      <c r="B5" s="98"/>
      <c r="C5" s="98"/>
      <c r="D5" s="98"/>
      <c r="E5" s="98"/>
      <c r="F5" s="98"/>
      <c r="G5" s="98"/>
      <c r="H5" s="98"/>
      <c r="I5" s="98"/>
    </row>
    <row r="7" ht="9" customHeight="1" thickBot="1"/>
    <row r="8" spans="1:9" ht="21" customHeight="1">
      <c r="A8" s="99" t="s">
        <v>4</v>
      </c>
      <c r="B8" s="102" t="s">
        <v>5</v>
      </c>
      <c r="C8" s="103"/>
      <c r="D8" s="99" t="s">
        <v>6</v>
      </c>
      <c r="E8" s="99" t="s">
        <v>11</v>
      </c>
      <c r="F8" s="99" t="s">
        <v>40</v>
      </c>
      <c r="G8" s="104" t="s">
        <v>12</v>
      </c>
      <c r="H8" s="107" t="s">
        <v>7</v>
      </c>
      <c r="I8" s="1" t="s">
        <v>8</v>
      </c>
    </row>
    <row r="9" spans="1:9" ht="31.5" customHeight="1">
      <c r="A9" s="100"/>
      <c r="B9" s="51" t="s">
        <v>9</v>
      </c>
      <c r="C9" s="53" t="s">
        <v>10</v>
      </c>
      <c r="D9" s="100"/>
      <c r="E9" s="100"/>
      <c r="F9" s="100"/>
      <c r="G9" s="105"/>
      <c r="H9" s="108"/>
      <c r="I9" s="2"/>
    </row>
    <row r="10" spans="1:11" ht="20.25" customHeight="1" thickBot="1">
      <c r="A10" s="101"/>
      <c r="B10" s="52">
        <v>0.3</v>
      </c>
      <c r="C10" s="54">
        <v>0.7</v>
      </c>
      <c r="D10" s="101"/>
      <c r="E10" s="101"/>
      <c r="F10" s="101"/>
      <c r="G10" s="106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11"/>
      <c r="M13" s="19">
        <f>+K12*0.3</f>
        <v>39603054.3</v>
      </c>
    </row>
    <row r="14" spans="1:11" ht="15">
      <c r="A14" s="34" t="s">
        <v>17</v>
      </c>
      <c r="B14" s="112">
        <f>220000000+22552281</f>
        <v>242552281</v>
      </c>
      <c r="C14" s="112"/>
      <c r="D14" s="10"/>
      <c r="E14" s="11"/>
      <c r="F14" s="11"/>
      <c r="G14" s="115">
        <f t="shared" si="0"/>
        <v>242552281</v>
      </c>
      <c r="H14" s="9"/>
      <c r="I14" s="5"/>
      <c r="K14" s="111"/>
    </row>
    <row r="15" spans="1:11" ht="15">
      <c r="A15" s="34" t="s">
        <v>18</v>
      </c>
      <c r="B15" s="113"/>
      <c r="C15" s="113"/>
      <c r="D15" s="11"/>
      <c r="E15" s="11"/>
      <c r="F15" s="11"/>
      <c r="G15" s="116">
        <f t="shared" si="0"/>
        <v>0</v>
      </c>
      <c r="H15" s="9"/>
      <c r="I15" s="5"/>
      <c r="K15" s="111"/>
    </row>
    <row r="16" spans="1:11" ht="15">
      <c r="A16" s="34" t="s">
        <v>19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67"/>
    </row>
    <row r="17" spans="1:14" ht="15">
      <c r="A17" s="35" t="s">
        <v>20</v>
      </c>
      <c r="B17" s="114"/>
      <c r="C17" s="114"/>
      <c r="D17" s="13"/>
      <c r="E17" s="13"/>
      <c r="F17" s="13"/>
      <c r="G17" s="117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21" t="s">
        <v>82</v>
      </c>
      <c r="B38" s="123"/>
      <c r="C38" s="123">
        <v>5870000</v>
      </c>
      <c r="D38" s="123"/>
      <c r="E38" s="123"/>
      <c r="F38" s="123"/>
      <c r="G38" s="125"/>
      <c r="H38" s="9"/>
      <c r="I38" s="5"/>
    </row>
    <row r="39" spans="1:9" ht="15">
      <c r="A39" s="122"/>
      <c r="B39" s="124"/>
      <c r="C39" s="124"/>
      <c r="D39" s="124"/>
      <c r="E39" s="124"/>
      <c r="F39" s="124"/>
      <c r="G39" s="126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19" t="str">
        <f>+K53</f>
        <v>CHARLITO B. PADUL</v>
      </c>
      <c r="G53" s="118"/>
      <c r="H53" s="26"/>
      <c r="I53" s="26"/>
      <c r="J53" s="26"/>
      <c r="K53" s="4" t="s">
        <v>70</v>
      </c>
    </row>
    <row r="54" spans="2:11" ht="15" customHeight="1">
      <c r="B54" s="109"/>
      <c r="C54" s="109"/>
      <c r="F54" s="120" t="str">
        <f>+K54</f>
        <v>Asisstant City Budget Officer</v>
      </c>
      <c r="G54" s="110"/>
      <c r="H54" s="27"/>
      <c r="I54" s="27"/>
      <c r="J54" s="27"/>
      <c r="K54" s="19" t="s">
        <v>71</v>
      </c>
    </row>
    <row r="55" spans="2:11" ht="15" customHeight="1">
      <c r="B55" s="109"/>
      <c r="C55" s="109"/>
      <c r="F55" s="110" t="s">
        <v>43</v>
      </c>
      <c r="G55" s="110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8" t="s">
        <v>86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3</v>
      </c>
      <c r="B5" s="98"/>
      <c r="C5" s="98"/>
      <c r="D5" s="98"/>
      <c r="E5" s="98"/>
      <c r="F5" s="98"/>
      <c r="G5" s="98"/>
      <c r="H5" s="98"/>
      <c r="I5" s="98"/>
    </row>
    <row r="7" ht="9" customHeight="1" thickBot="1"/>
    <row r="8" spans="1:9" ht="21" customHeight="1">
      <c r="A8" s="131" t="s">
        <v>4</v>
      </c>
      <c r="B8" s="134" t="s">
        <v>5</v>
      </c>
      <c r="C8" s="135"/>
      <c r="D8" s="131" t="s">
        <v>6</v>
      </c>
      <c r="E8" s="131" t="s">
        <v>11</v>
      </c>
      <c r="F8" s="131" t="s">
        <v>40</v>
      </c>
      <c r="G8" s="136" t="s">
        <v>12</v>
      </c>
      <c r="H8" s="107" t="s">
        <v>7</v>
      </c>
      <c r="I8" s="1" t="s">
        <v>8</v>
      </c>
    </row>
    <row r="9" spans="1:9" ht="31.5" customHeight="1">
      <c r="A9" s="132"/>
      <c r="B9" s="70" t="s">
        <v>9</v>
      </c>
      <c r="C9" s="71" t="s">
        <v>10</v>
      </c>
      <c r="D9" s="132"/>
      <c r="E9" s="132"/>
      <c r="F9" s="132"/>
      <c r="G9" s="137"/>
      <c r="H9" s="108"/>
      <c r="I9" s="72"/>
    </row>
    <row r="10" spans="1:11" ht="20.25" customHeight="1" thickBot="1">
      <c r="A10" s="133"/>
      <c r="B10" s="73">
        <v>0.3</v>
      </c>
      <c r="C10" s="74">
        <v>0.7</v>
      </c>
      <c r="D10" s="133"/>
      <c r="E10" s="133"/>
      <c r="F10" s="133"/>
      <c r="G10" s="138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11"/>
      <c r="M13" s="19">
        <f>+K12*0.3</f>
        <v>39603054.3</v>
      </c>
    </row>
    <row r="14" spans="1:11" ht="15">
      <c r="A14" s="41" t="s">
        <v>17</v>
      </c>
      <c r="B14" s="112">
        <f>220000000+22552281</f>
        <v>242552281</v>
      </c>
      <c r="C14" s="112"/>
      <c r="D14" s="10"/>
      <c r="E14" s="83"/>
      <c r="F14" s="83"/>
      <c r="G14" s="115">
        <f t="shared" si="0"/>
        <v>242552281</v>
      </c>
      <c r="H14" s="82"/>
      <c r="I14" s="80"/>
      <c r="K14" s="111"/>
    </row>
    <row r="15" spans="1:11" ht="15">
      <c r="A15" s="41" t="s">
        <v>18</v>
      </c>
      <c r="B15" s="113"/>
      <c r="C15" s="113"/>
      <c r="D15" s="83"/>
      <c r="E15" s="83"/>
      <c r="F15" s="83"/>
      <c r="G15" s="116">
        <f t="shared" si="0"/>
        <v>0</v>
      </c>
      <c r="H15" s="82"/>
      <c r="I15" s="80"/>
      <c r="K15" s="111"/>
    </row>
    <row r="16" spans="1:11" ht="15">
      <c r="A16" s="41" t="s">
        <v>19</v>
      </c>
      <c r="B16" s="113"/>
      <c r="C16" s="113"/>
      <c r="D16" s="83"/>
      <c r="E16" s="83"/>
      <c r="F16" s="83"/>
      <c r="G16" s="116">
        <f t="shared" si="0"/>
        <v>0</v>
      </c>
      <c r="H16" s="82"/>
      <c r="I16" s="80"/>
      <c r="K16" s="67"/>
    </row>
    <row r="17" spans="1:14" ht="15">
      <c r="A17" s="42" t="s">
        <v>20</v>
      </c>
      <c r="B17" s="114"/>
      <c r="C17" s="114"/>
      <c r="D17" s="84"/>
      <c r="E17" s="84"/>
      <c r="F17" s="84"/>
      <c r="G17" s="117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21" t="s">
        <v>82</v>
      </c>
      <c r="B38" s="129"/>
      <c r="C38" s="129">
        <v>5870000</v>
      </c>
      <c r="D38" s="129"/>
      <c r="E38" s="129"/>
      <c r="F38" s="129"/>
      <c r="G38" s="127"/>
      <c r="H38" s="82"/>
      <c r="I38" s="80"/>
    </row>
    <row r="39" spans="1:9" ht="15">
      <c r="A39" s="122"/>
      <c r="B39" s="130"/>
      <c r="C39" s="130"/>
      <c r="D39" s="130"/>
      <c r="E39" s="130"/>
      <c r="F39" s="130"/>
      <c r="G39" s="128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19" t="s">
        <v>70</v>
      </c>
      <c r="G54" s="118"/>
      <c r="H54" s="26"/>
      <c r="I54" s="26"/>
      <c r="J54" s="26"/>
      <c r="K54" s="4"/>
    </row>
    <row r="55" spans="2:11" ht="15" customHeight="1">
      <c r="B55" s="109"/>
      <c r="C55" s="109"/>
      <c r="F55" s="120" t="s">
        <v>71</v>
      </c>
      <c r="G55" s="110"/>
      <c r="H55" s="27"/>
      <c r="I55" s="27"/>
      <c r="J55" s="27"/>
      <c r="K55" s="19"/>
    </row>
    <row r="56" spans="2:11" ht="15" customHeight="1">
      <c r="B56" s="109"/>
      <c r="C56" s="109"/>
      <c r="F56" s="110" t="s">
        <v>43</v>
      </c>
      <c r="G56" s="110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8" t="s">
        <v>88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3</v>
      </c>
      <c r="B5" s="98"/>
      <c r="C5" s="98"/>
      <c r="D5" s="98"/>
      <c r="E5" s="98"/>
      <c r="F5" s="98"/>
      <c r="G5" s="98"/>
      <c r="H5" s="98"/>
      <c r="I5" s="98"/>
    </row>
    <row r="7" ht="9" customHeight="1" thickBot="1"/>
    <row r="8" spans="1:9" ht="21" customHeight="1">
      <c r="A8" s="131" t="s">
        <v>4</v>
      </c>
      <c r="B8" s="134" t="s">
        <v>5</v>
      </c>
      <c r="C8" s="135"/>
      <c r="D8" s="131" t="s">
        <v>6</v>
      </c>
      <c r="E8" s="131" t="s">
        <v>11</v>
      </c>
      <c r="F8" s="131" t="s">
        <v>40</v>
      </c>
      <c r="G8" s="136" t="s">
        <v>12</v>
      </c>
      <c r="H8" s="107" t="s">
        <v>7</v>
      </c>
      <c r="I8" s="1" t="s">
        <v>8</v>
      </c>
    </row>
    <row r="9" spans="1:9" ht="31.5" customHeight="1">
      <c r="A9" s="132"/>
      <c r="B9" s="70" t="s">
        <v>9</v>
      </c>
      <c r="C9" s="71" t="s">
        <v>10</v>
      </c>
      <c r="D9" s="132"/>
      <c r="E9" s="132"/>
      <c r="F9" s="132"/>
      <c r="G9" s="137"/>
      <c r="H9" s="108"/>
      <c r="I9" s="72"/>
    </row>
    <row r="10" spans="1:9" ht="20.25" customHeight="1" thickBot="1">
      <c r="A10" s="133"/>
      <c r="B10" s="73">
        <v>0.3</v>
      </c>
      <c r="C10" s="74">
        <v>0.7</v>
      </c>
      <c r="D10" s="133"/>
      <c r="E10" s="133"/>
      <c r="F10" s="133"/>
      <c r="G10" s="138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12">
        <v>170784796.23</v>
      </c>
      <c r="C14" s="112"/>
      <c r="D14" s="10"/>
      <c r="E14" s="83"/>
      <c r="F14" s="83"/>
      <c r="G14" s="115">
        <v>170784796.23</v>
      </c>
      <c r="H14" s="82"/>
      <c r="I14" s="80"/>
    </row>
    <row r="15" spans="1:9" ht="15">
      <c r="A15" s="41" t="s">
        <v>18</v>
      </c>
      <c r="B15" s="113"/>
      <c r="C15" s="113"/>
      <c r="D15" s="83"/>
      <c r="E15" s="83"/>
      <c r="F15" s="83"/>
      <c r="G15" s="116">
        <v>0</v>
      </c>
      <c r="H15" s="82"/>
      <c r="I15" s="80"/>
    </row>
    <row r="16" spans="1:9" ht="15">
      <c r="A16" s="41" t="s">
        <v>19</v>
      </c>
      <c r="B16" s="113"/>
      <c r="C16" s="113"/>
      <c r="D16" s="83"/>
      <c r="E16" s="83"/>
      <c r="F16" s="83"/>
      <c r="G16" s="116">
        <v>0</v>
      </c>
      <c r="H16" s="82"/>
      <c r="I16" s="80"/>
    </row>
    <row r="17" spans="1:9" ht="15">
      <c r="A17" s="42" t="s">
        <v>20</v>
      </c>
      <c r="B17" s="114"/>
      <c r="C17" s="114"/>
      <c r="D17" s="84"/>
      <c r="E17" s="84"/>
      <c r="F17" s="84"/>
      <c r="G17" s="117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21" t="s">
        <v>82</v>
      </c>
      <c r="B38" s="129"/>
      <c r="C38" s="129">
        <v>5870000</v>
      </c>
      <c r="D38" s="129"/>
      <c r="E38" s="129"/>
      <c r="F38" s="129"/>
      <c r="G38" s="127"/>
      <c r="H38" s="82"/>
      <c r="I38" s="80"/>
    </row>
    <row r="39" spans="1:9" ht="15">
      <c r="A39" s="122"/>
      <c r="B39" s="130"/>
      <c r="C39" s="130"/>
      <c r="D39" s="130"/>
      <c r="E39" s="130"/>
      <c r="F39" s="130"/>
      <c r="G39" s="128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19" t="s">
        <v>70</v>
      </c>
      <c r="G55" s="118"/>
      <c r="H55" s="26"/>
      <c r="I55" s="26"/>
    </row>
    <row r="56" spans="2:9" ht="15" customHeight="1">
      <c r="B56" s="109"/>
      <c r="C56" s="109"/>
      <c r="F56" s="120" t="s">
        <v>71</v>
      </c>
      <c r="G56" s="110"/>
      <c r="H56" s="27"/>
      <c r="I56" s="27"/>
    </row>
    <row r="57" spans="2:9" ht="15" customHeight="1">
      <c r="B57" s="109"/>
      <c r="C57" s="109"/>
      <c r="F57" s="110" t="s">
        <v>43</v>
      </c>
      <c r="G57" s="110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61.140625" style="95" customWidth="1"/>
    <col min="2" max="2" width="16.00390625" style="95" customWidth="1"/>
    <col min="3" max="8" width="16.00390625" style="95" hidden="1" customWidth="1"/>
    <col min="9" max="9" width="16.00390625" style="95" customWidth="1"/>
    <col min="10" max="10" width="13.28125" style="95" bestFit="1" customWidth="1"/>
    <col min="11" max="11" width="14.57421875" style="95" customWidth="1"/>
    <col min="12" max="12" width="9.7109375" style="95" customWidth="1"/>
    <col min="13" max="13" width="16.421875" style="95" customWidth="1"/>
    <col min="14" max="14" width="17.57421875" style="95" hidden="1" customWidth="1"/>
    <col min="15" max="15" width="12.8515625" style="95" hidden="1" customWidth="1"/>
    <col min="16" max="16" width="9.140625" style="95" customWidth="1"/>
    <col min="17" max="17" width="21.421875" style="147" customWidth="1"/>
    <col min="18" max="18" width="9.140625" style="95" customWidth="1"/>
    <col min="19" max="19" width="15.8515625" style="147" bestFit="1" customWidth="1"/>
    <col min="20" max="20" width="13.8515625" style="95" bestFit="1" customWidth="1"/>
    <col min="21" max="16384" width="9.140625" style="95" customWidth="1"/>
  </cols>
  <sheetData>
    <row r="1" ht="15">
      <c r="A1" s="95" t="s">
        <v>0</v>
      </c>
    </row>
    <row r="2" ht="15">
      <c r="A2" s="95" t="s">
        <v>1</v>
      </c>
    </row>
    <row r="3" spans="1:15" ht="15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5">
      <c r="A4" s="171" t="s">
        <v>118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5">
      <c r="A5" s="171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ht="15"/>
    <row r="7" ht="9" customHeight="1" thickBot="1"/>
    <row r="8" spans="1:15" ht="21" customHeight="1">
      <c r="A8" s="131" t="s">
        <v>4</v>
      </c>
      <c r="B8" s="134" t="s">
        <v>5</v>
      </c>
      <c r="C8" s="172"/>
      <c r="D8" s="172"/>
      <c r="E8" s="172"/>
      <c r="F8" s="172"/>
      <c r="G8" s="172"/>
      <c r="H8" s="172"/>
      <c r="I8" s="135"/>
      <c r="J8" s="131" t="s">
        <v>6</v>
      </c>
      <c r="K8" s="131" t="s">
        <v>11</v>
      </c>
      <c r="L8" s="131" t="s">
        <v>40</v>
      </c>
      <c r="M8" s="136" t="s">
        <v>12</v>
      </c>
      <c r="N8" s="107" t="s">
        <v>7</v>
      </c>
      <c r="O8" s="1" t="s">
        <v>8</v>
      </c>
    </row>
    <row r="9" spans="1:15" ht="31.5" customHeight="1">
      <c r="A9" s="132"/>
      <c r="B9" s="70" t="s">
        <v>9</v>
      </c>
      <c r="C9" s="173" t="s">
        <v>10</v>
      </c>
      <c r="D9" s="174"/>
      <c r="E9" s="174"/>
      <c r="F9" s="174"/>
      <c r="G9" s="174"/>
      <c r="H9" s="174"/>
      <c r="I9" s="175"/>
      <c r="J9" s="132"/>
      <c r="K9" s="132"/>
      <c r="L9" s="132"/>
      <c r="M9" s="137"/>
      <c r="N9" s="108"/>
      <c r="O9" s="72"/>
    </row>
    <row r="10" spans="1:15" ht="20.25" customHeight="1" thickBot="1">
      <c r="A10" s="133"/>
      <c r="B10" s="73">
        <v>0.3</v>
      </c>
      <c r="C10" s="176" t="s">
        <v>134</v>
      </c>
      <c r="D10" s="176" t="s">
        <v>135</v>
      </c>
      <c r="E10" s="176" t="s">
        <v>136</v>
      </c>
      <c r="F10" s="176" t="s">
        <v>54</v>
      </c>
      <c r="G10" s="176" t="s">
        <v>56</v>
      </c>
      <c r="H10" s="177" t="s">
        <v>59</v>
      </c>
      <c r="I10" s="74">
        <v>0.7</v>
      </c>
      <c r="J10" s="133"/>
      <c r="K10" s="133"/>
      <c r="L10" s="133"/>
      <c r="M10" s="138"/>
      <c r="N10" s="75" t="s">
        <v>13</v>
      </c>
      <c r="O10" s="76"/>
    </row>
    <row r="11" spans="1:21" ht="15">
      <c r="A11" s="77" t="s">
        <v>14</v>
      </c>
      <c r="B11" s="76"/>
      <c r="C11" s="140"/>
      <c r="D11" s="140"/>
      <c r="E11" s="140"/>
      <c r="F11" s="140"/>
      <c r="G11" s="140"/>
      <c r="H11" s="140"/>
      <c r="I11" s="76"/>
      <c r="J11" s="76"/>
      <c r="K11" s="76"/>
      <c r="L11" s="76"/>
      <c r="M11" s="78"/>
      <c r="N11" s="79"/>
      <c r="O11" s="80"/>
      <c r="Q11" s="141"/>
      <c r="R11" s="142" t="s">
        <v>119</v>
      </c>
      <c r="S11" s="141"/>
      <c r="T11" s="143"/>
      <c r="U11" s="143"/>
    </row>
    <row r="12" spans="1:18" ht="15">
      <c r="A12" s="40" t="s">
        <v>68</v>
      </c>
      <c r="B12" s="97">
        <f>+Q15</f>
        <v>79231385.7</v>
      </c>
      <c r="C12" s="97"/>
      <c r="D12" s="97"/>
      <c r="E12" s="97"/>
      <c r="F12" s="97"/>
      <c r="G12" s="97"/>
      <c r="H12" s="97"/>
      <c r="I12" s="97">
        <f>+Q14</f>
        <v>184873233.29999998</v>
      </c>
      <c r="J12" s="144"/>
      <c r="K12" s="144"/>
      <c r="L12" s="144"/>
      <c r="M12" s="145">
        <f>+B12+I12</f>
        <v>264104619</v>
      </c>
      <c r="N12" s="146"/>
      <c r="O12" s="80"/>
      <c r="R12" s="148">
        <v>0.05</v>
      </c>
    </row>
    <row r="13" spans="1:19" ht="15">
      <c r="A13" s="40" t="s">
        <v>95</v>
      </c>
      <c r="B13" s="97"/>
      <c r="C13" s="97"/>
      <c r="D13" s="97"/>
      <c r="E13" s="97"/>
      <c r="F13" s="97"/>
      <c r="G13" s="97"/>
      <c r="H13" s="97"/>
      <c r="I13" s="97">
        <v>2489293.79</v>
      </c>
      <c r="J13" s="144"/>
      <c r="K13" s="144"/>
      <c r="L13" s="144"/>
      <c r="M13" s="145">
        <f>+I13</f>
        <v>2489293.79</v>
      </c>
      <c r="N13" s="146"/>
      <c r="O13" s="80"/>
      <c r="Q13" s="149">
        <v>264104619</v>
      </c>
      <c r="S13" s="149"/>
    </row>
    <row r="14" spans="1:19" ht="15">
      <c r="A14" s="41" t="s">
        <v>17</v>
      </c>
      <c r="B14" s="150"/>
      <c r="C14" s="150"/>
      <c r="D14" s="150"/>
      <c r="E14" s="96"/>
      <c r="F14" s="96"/>
      <c r="G14" s="96"/>
      <c r="H14" s="96"/>
      <c r="I14" s="151">
        <f>+Q25</f>
        <v>16473562</v>
      </c>
      <c r="J14" s="10"/>
      <c r="K14" s="152"/>
      <c r="L14" s="152"/>
      <c r="M14" s="153">
        <f>+I14</f>
        <v>16473562</v>
      </c>
      <c r="N14" s="146"/>
      <c r="O14" s="80"/>
      <c r="Q14" s="149">
        <f>+Q13*0.7</f>
        <v>184873233.29999998</v>
      </c>
      <c r="R14" s="95">
        <v>70</v>
      </c>
      <c r="S14" s="149"/>
    </row>
    <row r="15" spans="1:19" ht="15">
      <c r="A15" s="41" t="s">
        <v>18</v>
      </c>
      <c r="B15" s="72"/>
      <c r="C15" s="72"/>
      <c r="D15" s="72"/>
      <c r="E15" s="96"/>
      <c r="F15" s="96"/>
      <c r="G15" s="96"/>
      <c r="H15" s="96"/>
      <c r="I15" s="154"/>
      <c r="J15" s="152"/>
      <c r="K15" s="152"/>
      <c r="L15" s="152"/>
      <c r="M15" s="155">
        <v>0</v>
      </c>
      <c r="N15" s="146"/>
      <c r="O15" s="80"/>
      <c r="Q15" s="149">
        <f>+Q13*0.3</f>
        <v>79231385.7</v>
      </c>
      <c r="R15" s="95">
        <v>30</v>
      </c>
      <c r="S15" s="149"/>
    </row>
    <row r="16" spans="1:15" ht="15">
      <c r="A16" s="41" t="s">
        <v>111</v>
      </c>
      <c r="B16" s="72"/>
      <c r="C16" s="72"/>
      <c r="D16" s="72"/>
      <c r="E16" s="96"/>
      <c r="F16" s="96"/>
      <c r="G16" s="96"/>
      <c r="H16" s="96"/>
      <c r="I16" s="154"/>
      <c r="J16" s="152"/>
      <c r="K16" s="152"/>
      <c r="L16" s="152"/>
      <c r="M16" s="155">
        <v>0</v>
      </c>
      <c r="N16" s="146"/>
      <c r="O16" s="80"/>
    </row>
    <row r="17" spans="1:15" ht="15">
      <c r="A17" s="42" t="s">
        <v>21</v>
      </c>
      <c r="B17" s="156"/>
      <c r="C17" s="156"/>
      <c r="D17" s="156"/>
      <c r="E17" s="157"/>
      <c r="F17" s="157"/>
      <c r="G17" s="157"/>
      <c r="H17" s="157"/>
      <c r="I17" s="156"/>
      <c r="J17" s="156"/>
      <c r="K17" s="156"/>
      <c r="L17" s="156"/>
      <c r="M17" s="158"/>
      <c r="N17" s="146"/>
      <c r="O17" s="80"/>
    </row>
    <row r="18" spans="1:15" ht="15" hidden="1">
      <c r="A18" s="40" t="s">
        <v>22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  <c r="N18" s="146"/>
      <c r="O18" s="80"/>
    </row>
    <row r="19" spans="1:17" ht="15">
      <c r="A19" s="39" t="s">
        <v>23</v>
      </c>
      <c r="B19" s="86">
        <f>SUM(B12:B18)</f>
        <v>79231385.7</v>
      </c>
      <c r="C19" s="86"/>
      <c r="D19" s="86"/>
      <c r="E19" s="86"/>
      <c r="F19" s="86"/>
      <c r="G19" s="86"/>
      <c r="H19" s="86"/>
      <c r="I19" s="86">
        <f>SUM(I12:I18)</f>
        <v>203836089.08999997</v>
      </c>
      <c r="J19" s="144"/>
      <c r="K19" s="144"/>
      <c r="L19" s="144"/>
      <c r="M19" s="89">
        <f>SUM(B19:L19)</f>
        <v>283067474.78999996</v>
      </c>
      <c r="N19" s="146"/>
      <c r="O19" s="80"/>
      <c r="Q19" s="147" t="s">
        <v>120</v>
      </c>
    </row>
    <row r="20" spans="1:17" ht="15">
      <c r="A20" s="39" t="s">
        <v>24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146"/>
      <c r="O20" s="80"/>
      <c r="P20" s="95">
        <v>2017</v>
      </c>
      <c r="Q20" s="149">
        <v>14375.53</v>
      </c>
    </row>
    <row r="21" spans="1:17" ht="15">
      <c r="A21" s="40" t="s">
        <v>25</v>
      </c>
      <c r="B21" s="144"/>
      <c r="C21" s="144"/>
      <c r="D21" s="144"/>
      <c r="E21" s="144"/>
      <c r="F21" s="144"/>
      <c r="G21" s="144"/>
      <c r="H21" s="144"/>
      <c r="I21" s="144">
        <f>SUM(C21:H21)</f>
        <v>0</v>
      </c>
      <c r="J21" s="144"/>
      <c r="K21" s="144"/>
      <c r="L21" s="144"/>
      <c r="M21" s="159">
        <f>+B21+I21</f>
        <v>0</v>
      </c>
      <c r="N21" s="146"/>
      <c r="O21" s="80"/>
      <c r="P21" s="95">
        <v>2018</v>
      </c>
      <c r="Q21" s="149">
        <v>9125.46</v>
      </c>
    </row>
    <row r="22" spans="1:17" ht="15">
      <c r="A22" s="40" t="s">
        <v>26</v>
      </c>
      <c r="B22" s="144"/>
      <c r="C22" s="160"/>
      <c r="D22" s="160"/>
      <c r="E22" s="160"/>
      <c r="F22" s="160"/>
      <c r="G22" s="160"/>
      <c r="H22" s="160"/>
      <c r="I22" s="144">
        <f aca="true" t="shared" si="0" ref="I22:I58">SUM(C22:H22)</f>
        <v>0</v>
      </c>
      <c r="J22" s="144"/>
      <c r="K22" s="144"/>
      <c r="L22" s="144"/>
      <c r="M22" s="145">
        <f aca="true" t="shared" si="1" ref="M22:M58">+B22+I22</f>
        <v>0</v>
      </c>
      <c r="N22" s="146"/>
      <c r="O22" s="80"/>
      <c r="P22" s="95">
        <v>2019</v>
      </c>
      <c r="Q22" s="149">
        <v>8574383.85</v>
      </c>
    </row>
    <row r="23" spans="1:20" ht="15">
      <c r="A23" s="40" t="s">
        <v>27</v>
      </c>
      <c r="B23" s="144"/>
      <c r="C23" s="160"/>
      <c r="D23" s="160"/>
      <c r="E23" s="160"/>
      <c r="F23" s="160"/>
      <c r="G23" s="160"/>
      <c r="H23" s="160"/>
      <c r="I23" s="144">
        <f t="shared" si="0"/>
        <v>0</v>
      </c>
      <c r="J23" s="144"/>
      <c r="K23" s="144"/>
      <c r="L23" s="144"/>
      <c r="M23" s="145">
        <f t="shared" si="1"/>
        <v>0</v>
      </c>
      <c r="N23" s="146"/>
      <c r="O23" s="80"/>
      <c r="P23" s="95">
        <v>2020</v>
      </c>
      <c r="Q23" s="149">
        <v>6545935.14</v>
      </c>
      <c r="T23" s="161"/>
    </row>
    <row r="24" spans="1:20" ht="15">
      <c r="A24" s="40" t="s">
        <v>45</v>
      </c>
      <c r="B24" s="144"/>
      <c r="C24" s="160"/>
      <c r="D24" s="160"/>
      <c r="E24" s="160"/>
      <c r="F24" s="160"/>
      <c r="G24" s="160"/>
      <c r="H24" s="160"/>
      <c r="I24" s="144">
        <f t="shared" si="0"/>
        <v>0</v>
      </c>
      <c r="J24" s="144"/>
      <c r="K24" s="144"/>
      <c r="L24" s="144"/>
      <c r="M24" s="145">
        <f t="shared" si="1"/>
        <v>0</v>
      </c>
      <c r="N24" s="146"/>
      <c r="O24" s="80"/>
      <c r="P24" s="95">
        <v>2021</v>
      </c>
      <c r="Q24" s="149">
        <v>1329742.02</v>
      </c>
      <c r="T24" s="161"/>
    </row>
    <row r="25" spans="1:20" ht="15.75" thickBot="1">
      <c r="A25" s="40" t="s">
        <v>97</v>
      </c>
      <c r="B25" s="144"/>
      <c r="C25" s="160"/>
      <c r="D25" s="160"/>
      <c r="E25" s="160"/>
      <c r="F25" s="160"/>
      <c r="G25" s="160"/>
      <c r="H25" s="160"/>
      <c r="I25" s="144">
        <f t="shared" si="0"/>
        <v>0</v>
      </c>
      <c r="J25" s="144"/>
      <c r="K25" s="144"/>
      <c r="L25" s="144"/>
      <c r="M25" s="145">
        <f t="shared" si="1"/>
        <v>0</v>
      </c>
      <c r="N25" s="146"/>
      <c r="O25" s="80"/>
      <c r="Q25" s="162">
        <f>SUM(Q20:Q24)</f>
        <v>16473562</v>
      </c>
      <c r="T25" s="161"/>
    </row>
    <row r="26" spans="1:20" ht="15.75" thickTop="1">
      <c r="A26" s="40" t="s">
        <v>98</v>
      </c>
      <c r="B26" s="144"/>
      <c r="C26" s="160"/>
      <c r="D26" s="160"/>
      <c r="E26" s="160"/>
      <c r="F26" s="160"/>
      <c r="G26" s="160">
        <v>17439.2</v>
      </c>
      <c r="H26" s="160">
        <v>30000</v>
      </c>
      <c r="I26" s="144">
        <f t="shared" si="0"/>
        <v>47439.2</v>
      </c>
      <c r="J26" s="144"/>
      <c r="K26" s="144"/>
      <c r="L26" s="144"/>
      <c r="M26" s="145">
        <f t="shared" si="1"/>
        <v>47439.2</v>
      </c>
      <c r="N26" s="146"/>
      <c r="O26" s="80"/>
      <c r="T26" s="161"/>
    </row>
    <row r="27" spans="1:20" ht="15">
      <c r="A27" s="40" t="s">
        <v>104</v>
      </c>
      <c r="B27" s="144"/>
      <c r="C27" s="160"/>
      <c r="D27" s="160"/>
      <c r="E27" s="160"/>
      <c r="F27" s="160"/>
      <c r="G27" s="160"/>
      <c r="H27" s="160"/>
      <c r="I27" s="144">
        <f t="shared" si="0"/>
        <v>0</v>
      </c>
      <c r="J27" s="144"/>
      <c r="K27" s="144"/>
      <c r="L27" s="144"/>
      <c r="M27" s="145">
        <f t="shared" si="1"/>
        <v>0</v>
      </c>
      <c r="N27" s="146"/>
      <c r="O27" s="80"/>
      <c r="T27" s="161"/>
    </row>
    <row r="28" spans="1:20" ht="15">
      <c r="A28" s="40" t="s">
        <v>99</v>
      </c>
      <c r="B28" s="144"/>
      <c r="C28" s="160"/>
      <c r="D28" s="160"/>
      <c r="E28" s="160"/>
      <c r="F28" s="160"/>
      <c r="G28" s="160"/>
      <c r="H28" s="160"/>
      <c r="I28" s="144">
        <f t="shared" si="0"/>
        <v>0</v>
      </c>
      <c r="J28" s="144"/>
      <c r="K28" s="144"/>
      <c r="L28" s="144"/>
      <c r="M28" s="145">
        <f t="shared" si="1"/>
        <v>0</v>
      </c>
      <c r="N28" s="146"/>
      <c r="O28" s="80"/>
      <c r="T28" s="161"/>
    </row>
    <row r="29" spans="1:20" ht="15">
      <c r="A29" s="40" t="s">
        <v>100</v>
      </c>
      <c r="B29" s="144"/>
      <c r="C29" s="160"/>
      <c r="D29" s="160"/>
      <c r="E29" s="160"/>
      <c r="F29" s="160"/>
      <c r="G29" s="160"/>
      <c r="H29" s="160"/>
      <c r="I29" s="144">
        <f t="shared" si="0"/>
        <v>0</v>
      </c>
      <c r="J29" s="144"/>
      <c r="K29" s="144"/>
      <c r="L29" s="144"/>
      <c r="M29" s="145">
        <f t="shared" si="1"/>
        <v>0</v>
      </c>
      <c r="N29" s="146"/>
      <c r="O29" s="80"/>
      <c r="T29" s="161"/>
    </row>
    <row r="30" spans="1:20" ht="15">
      <c r="A30" s="40" t="s">
        <v>81</v>
      </c>
      <c r="B30" s="144"/>
      <c r="C30" s="160"/>
      <c r="D30" s="160"/>
      <c r="E30" s="160"/>
      <c r="F30" s="160"/>
      <c r="G30" s="160">
        <v>419930</v>
      </c>
      <c r="H30" s="160">
        <v>4183.18</v>
      </c>
      <c r="I30" s="144">
        <f t="shared" si="0"/>
        <v>424113.18</v>
      </c>
      <c r="J30" s="144" t="s">
        <v>112</v>
      </c>
      <c r="K30" s="144"/>
      <c r="L30" s="144"/>
      <c r="M30" s="145">
        <f t="shared" si="1"/>
        <v>424113.18</v>
      </c>
      <c r="N30" s="146"/>
      <c r="O30" s="80"/>
      <c r="T30" s="161"/>
    </row>
    <row r="31" spans="1:20" ht="15">
      <c r="A31" s="40" t="s">
        <v>101</v>
      </c>
      <c r="B31" s="144"/>
      <c r="C31" s="160"/>
      <c r="D31" s="160">
        <v>2500.01</v>
      </c>
      <c r="E31" s="160">
        <v>5000.02</v>
      </c>
      <c r="F31" s="160"/>
      <c r="G31" s="160"/>
      <c r="H31" s="160"/>
      <c r="I31" s="144">
        <f t="shared" si="0"/>
        <v>7500.030000000001</v>
      </c>
      <c r="J31" s="144"/>
      <c r="K31" s="144"/>
      <c r="L31" s="144"/>
      <c r="M31" s="145">
        <f t="shared" si="1"/>
        <v>7500.030000000001</v>
      </c>
      <c r="N31" s="146"/>
      <c r="O31" s="80"/>
      <c r="T31" s="161"/>
    </row>
    <row r="32" spans="1:20" ht="15">
      <c r="A32" s="40" t="s">
        <v>90</v>
      </c>
      <c r="B32" s="144"/>
      <c r="C32" s="160"/>
      <c r="D32" s="160"/>
      <c r="E32" s="160"/>
      <c r="F32" s="160"/>
      <c r="G32" s="160"/>
      <c r="H32" s="160"/>
      <c r="I32" s="144">
        <f t="shared" si="0"/>
        <v>0</v>
      </c>
      <c r="J32" s="144"/>
      <c r="K32" s="144"/>
      <c r="L32" s="144"/>
      <c r="M32" s="145">
        <f t="shared" si="1"/>
        <v>0</v>
      </c>
      <c r="N32" s="146"/>
      <c r="O32" s="80"/>
      <c r="Q32" s="147" t="s">
        <v>121</v>
      </c>
      <c r="T32" s="161"/>
    </row>
    <row r="33" spans="1:20" ht="15">
      <c r="A33" s="40" t="s">
        <v>91</v>
      </c>
      <c r="B33" s="144"/>
      <c r="C33" s="160"/>
      <c r="D33" s="160"/>
      <c r="E33" s="160"/>
      <c r="F33" s="160"/>
      <c r="G33" s="160"/>
      <c r="H33" s="160"/>
      <c r="I33" s="144">
        <f t="shared" si="0"/>
        <v>0</v>
      </c>
      <c r="J33" s="144"/>
      <c r="K33" s="144"/>
      <c r="L33" s="144"/>
      <c r="M33" s="145">
        <f t="shared" si="1"/>
        <v>0</v>
      </c>
      <c r="N33" s="146"/>
      <c r="O33" s="80"/>
      <c r="T33" s="161"/>
    </row>
    <row r="34" spans="1:20" ht="15" customHeight="1">
      <c r="A34" s="40" t="s">
        <v>102</v>
      </c>
      <c r="B34" s="144"/>
      <c r="C34" s="160"/>
      <c r="D34" s="160"/>
      <c r="E34" s="160"/>
      <c r="F34" s="160"/>
      <c r="G34" s="160"/>
      <c r="H34" s="160"/>
      <c r="I34" s="144">
        <f t="shared" si="0"/>
        <v>0</v>
      </c>
      <c r="J34" s="144"/>
      <c r="K34" s="144"/>
      <c r="L34" s="144"/>
      <c r="M34" s="145">
        <f t="shared" si="1"/>
        <v>0</v>
      </c>
      <c r="N34" s="146"/>
      <c r="O34" s="80"/>
      <c r="T34" s="161"/>
    </row>
    <row r="35" spans="1:20" ht="15" customHeight="1">
      <c r="A35" s="40" t="s">
        <v>103</v>
      </c>
      <c r="B35" s="144"/>
      <c r="C35" s="160"/>
      <c r="D35" s="160"/>
      <c r="E35" s="160"/>
      <c r="F35" s="160"/>
      <c r="G35" s="160"/>
      <c r="H35" s="160"/>
      <c r="I35" s="144">
        <f t="shared" si="0"/>
        <v>0</v>
      </c>
      <c r="J35" s="144"/>
      <c r="K35" s="144"/>
      <c r="L35" s="144"/>
      <c r="M35" s="145">
        <f t="shared" si="1"/>
        <v>0</v>
      </c>
      <c r="N35" s="146"/>
      <c r="O35" s="80"/>
      <c r="T35" s="161"/>
    </row>
    <row r="36" spans="1:20" ht="15" customHeight="1">
      <c r="A36" s="40" t="s">
        <v>105</v>
      </c>
      <c r="B36" s="144"/>
      <c r="C36" s="160"/>
      <c r="D36" s="160"/>
      <c r="E36" s="160"/>
      <c r="F36" s="160"/>
      <c r="G36" s="160">
        <v>60634.2</v>
      </c>
      <c r="H36" s="160"/>
      <c r="I36" s="144">
        <f t="shared" si="0"/>
        <v>60634.2</v>
      </c>
      <c r="J36" s="144"/>
      <c r="K36" s="144"/>
      <c r="L36" s="144"/>
      <c r="M36" s="145">
        <f t="shared" si="1"/>
        <v>60634.2</v>
      </c>
      <c r="N36" s="146"/>
      <c r="O36" s="80"/>
      <c r="T36" s="161"/>
    </row>
    <row r="37" spans="1:20" ht="15" customHeight="1">
      <c r="A37" s="40" t="s">
        <v>106</v>
      </c>
      <c r="B37" s="144"/>
      <c r="C37" s="160"/>
      <c r="D37" s="160"/>
      <c r="E37" s="160"/>
      <c r="F37" s="160"/>
      <c r="G37" s="160"/>
      <c r="H37" s="160"/>
      <c r="I37" s="144">
        <f t="shared" si="0"/>
        <v>0</v>
      </c>
      <c r="J37" s="144"/>
      <c r="K37" s="144"/>
      <c r="L37" s="144"/>
      <c r="M37" s="145">
        <f t="shared" si="1"/>
        <v>0</v>
      </c>
      <c r="N37" s="146"/>
      <c r="O37" s="80"/>
      <c r="T37" s="161"/>
    </row>
    <row r="38" spans="1:20" ht="15" customHeight="1">
      <c r="A38" s="40" t="s">
        <v>107</v>
      </c>
      <c r="B38" s="144"/>
      <c r="C38" s="160"/>
      <c r="D38" s="160"/>
      <c r="E38" s="160"/>
      <c r="F38" s="160"/>
      <c r="G38" s="160"/>
      <c r="H38" s="160"/>
      <c r="I38" s="144">
        <f t="shared" si="0"/>
        <v>0</v>
      </c>
      <c r="J38" s="144"/>
      <c r="K38" s="144"/>
      <c r="L38" s="144"/>
      <c r="M38" s="145">
        <f t="shared" si="1"/>
        <v>0</v>
      </c>
      <c r="N38" s="146"/>
      <c r="O38" s="80"/>
      <c r="T38" s="161"/>
    </row>
    <row r="39" spans="1:20" ht="15" customHeight="1">
      <c r="A39" s="40" t="s">
        <v>108</v>
      </c>
      <c r="B39" s="144"/>
      <c r="C39" s="160"/>
      <c r="D39" s="160"/>
      <c r="E39" s="160"/>
      <c r="F39" s="160"/>
      <c r="G39" s="160"/>
      <c r="H39" s="160"/>
      <c r="I39" s="144">
        <f t="shared" si="0"/>
        <v>0</v>
      </c>
      <c r="J39" s="144"/>
      <c r="K39" s="144"/>
      <c r="L39" s="144"/>
      <c r="M39" s="145">
        <f t="shared" si="1"/>
        <v>0</v>
      </c>
      <c r="N39" s="146"/>
      <c r="O39" s="80"/>
      <c r="T39" s="161"/>
    </row>
    <row r="40" spans="1:20" ht="15" customHeight="1">
      <c r="A40" s="40" t="s">
        <v>109</v>
      </c>
      <c r="B40" s="144"/>
      <c r="C40" s="160"/>
      <c r="D40" s="160"/>
      <c r="E40" s="160"/>
      <c r="F40" s="160"/>
      <c r="G40" s="160"/>
      <c r="H40" s="160"/>
      <c r="I40" s="144">
        <f t="shared" si="0"/>
        <v>0</v>
      </c>
      <c r="J40" s="144"/>
      <c r="K40" s="144"/>
      <c r="L40" s="144"/>
      <c r="M40" s="145">
        <f t="shared" si="1"/>
        <v>0</v>
      </c>
      <c r="N40" s="146"/>
      <c r="O40" s="80"/>
      <c r="T40" s="161"/>
    </row>
    <row r="41" spans="1:20" ht="15" customHeight="1">
      <c r="A41" s="40" t="s">
        <v>113</v>
      </c>
      <c r="B41" s="144"/>
      <c r="C41" s="160"/>
      <c r="D41" s="160"/>
      <c r="E41" s="160">
        <v>903525</v>
      </c>
      <c r="F41" s="160">
        <v>402230</v>
      </c>
      <c r="G41" s="160">
        <f>461490</f>
        <v>461490</v>
      </c>
      <c r="H41" s="160">
        <f>461490+30000+8150.46</f>
        <v>499640.46</v>
      </c>
      <c r="I41" s="144">
        <f t="shared" si="0"/>
        <v>2266885.46</v>
      </c>
      <c r="J41" s="144"/>
      <c r="K41" s="144"/>
      <c r="L41" s="144"/>
      <c r="M41" s="145">
        <f t="shared" si="1"/>
        <v>2266885.46</v>
      </c>
      <c r="N41" s="146"/>
      <c r="O41" s="80"/>
      <c r="T41" s="161"/>
    </row>
    <row r="42" spans="1:20" ht="15" customHeight="1">
      <c r="A42" s="40" t="s">
        <v>114</v>
      </c>
      <c r="B42" s="144"/>
      <c r="C42" s="160"/>
      <c r="D42" s="160"/>
      <c r="E42" s="160">
        <v>50000</v>
      </c>
      <c r="F42" s="160"/>
      <c r="G42" s="160"/>
      <c r="H42" s="160"/>
      <c r="I42" s="144">
        <f t="shared" si="0"/>
        <v>50000</v>
      </c>
      <c r="J42" s="144"/>
      <c r="K42" s="144"/>
      <c r="L42" s="144"/>
      <c r="M42" s="145">
        <f t="shared" si="1"/>
        <v>50000</v>
      </c>
      <c r="N42" s="146"/>
      <c r="O42" s="80"/>
      <c r="T42" s="161"/>
    </row>
    <row r="43" spans="1:20" ht="15" customHeight="1">
      <c r="A43" s="40" t="s">
        <v>122</v>
      </c>
      <c r="B43" s="144"/>
      <c r="C43" s="160"/>
      <c r="D43" s="160"/>
      <c r="E43" s="160"/>
      <c r="F43" s="160"/>
      <c r="G43" s="160">
        <v>556479</v>
      </c>
      <c r="H43" s="160"/>
      <c r="I43" s="144">
        <f t="shared" si="0"/>
        <v>556479</v>
      </c>
      <c r="J43" s="144"/>
      <c r="K43" s="144"/>
      <c r="L43" s="144"/>
      <c r="M43" s="145">
        <f t="shared" si="1"/>
        <v>556479</v>
      </c>
      <c r="N43" s="146"/>
      <c r="O43" s="80"/>
      <c r="T43" s="161"/>
    </row>
    <row r="44" spans="1:20" ht="15" customHeight="1">
      <c r="A44" s="40" t="s">
        <v>115</v>
      </c>
      <c r="B44" s="144"/>
      <c r="C44" s="160"/>
      <c r="D44" s="160"/>
      <c r="E44" s="160"/>
      <c r="F44" s="160"/>
      <c r="G44" s="160"/>
      <c r="H44" s="160"/>
      <c r="I44" s="144">
        <f t="shared" si="0"/>
        <v>0</v>
      </c>
      <c r="J44" s="144"/>
      <c r="K44" s="144"/>
      <c r="L44" s="144"/>
      <c r="M44" s="145">
        <f t="shared" si="1"/>
        <v>0</v>
      </c>
      <c r="N44" s="146"/>
      <c r="O44" s="80"/>
      <c r="T44" s="161"/>
    </row>
    <row r="45" spans="1:20" ht="15">
      <c r="A45" s="40" t="s">
        <v>32</v>
      </c>
      <c r="B45" s="144"/>
      <c r="C45" s="160"/>
      <c r="D45" s="160"/>
      <c r="E45" s="160"/>
      <c r="F45" s="160"/>
      <c r="G45" s="160"/>
      <c r="H45" s="160"/>
      <c r="I45" s="144">
        <f t="shared" si="0"/>
        <v>0</v>
      </c>
      <c r="J45" s="144"/>
      <c r="K45" s="144"/>
      <c r="L45" s="144"/>
      <c r="M45" s="145">
        <f t="shared" si="1"/>
        <v>0</v>
      </c>
      <c r="N45" s="146"/>
      <c r="O45" s="80"/>
      <c r="T45" s="161"/>
    </row>
    <row r="46" spans="1:20" ht="27.75" customHeight="1">
      <c r="A46" s="163" t="s">
        <v>116</v>
      </c>
      <c r="B46" s="144"/>
      <c r="C46" s="160"/>
      <c r="D46" s="160">
        <v>9889500</v>
      </c>
      <c r="E46" s="160"/>
      <c r="F46" s="160"/>
      <c r="G46" s="160"/>
      <c r="H46" s="160"/>
      <c r="I46" s="144">
        <f t="shared" si="0"/>
        <v>9889500</v>
      </c>
      <c r="J46" s="144"/>
      <c r="K46" s="144"/>
      <c r="L46" s="144"/>
      <c r="M46" s="145">
        <f t="shared" si="1"/>
        <v>9889500</v>
      </c>
      <c r="N46" s="146"/>
      <c r="O46" s="80"/>
      <c r="T46" s="161"/>
    </row>
    <row r="47" spans="1:20" ht="15">
      <c r="A47" s="164" t="s">
        <v>117</v>
      </c>
      <c r="B47" s="144"/>
      <c r="C47" s="160"/>
      <c r="D47" s="160"/>
      <c r="E47" s="160">
        <v>5000000</v>
      </c>
      <c r="F47" s="160"/>
      <c r="G47" s="160"/>
      <c r="H47" s="160"/>
      <c r="I47" s="144">
        <f t="shared" si="0"/>
        <v>5000000</v>
      </c>
      <c r="J47" s="144"/>
      <c r="K47" s="144"/>
      <c r="L47" s="144"/>
      <c r="M47" s="145">
        <f t="shared" si="1"/>
        <v>5000000</v>
      </c>
      <c r="N47" s="146"/>
      <c r="O47" s="80"/>
      <c r="T47" s="161"/>
    </row>
    <row r="48" spans="1:20" ht="15">
      <c r="A48" s="164" t="s">
        <v>123</v>
      </c>
      <c r="B48" s="144"/>
      <c r="C48" s="160"/>
      <c r="D48" s="160"/>
      <c r="E48" s="160">
        <v>4000000</v>
      </c>
      <c r="F48" s="160">
        <v>4000000</v>
      </c>
      <c r="G48" s="160"/>
      <c r="H48" s="160"/>
      <c r="I48" s="144">
        <f t="shared" si="0"/>
        <v>8000000</v>
      </c>
      <c r="J48" s="144"/>
      <c r="K48" s="144"/>
      <c r="L48" s="144"/>
      <c r="M48" s="145">
        <f t="shared" si="1"/>
        <v>8000000</v>
      </c>
      <c r="N48" s="146"/>
      <c r="O48" s="80"/>
      <c r="T48" s="161"/>
    </row>
    <row r="49" spans="1:20" ht="30">
      <c r="A49" s="164" t="s">
        <v>124</v>
      </c>
      <c r="B49" s="144"/>
      <c r="C49" s="160"/>
      <c r="D49" s="160"/>
      <c r="E49" s="160"/>
      <c r="F49" s="160">
        <v>220000</v>
      </c>
      <c r="G49" s="160"/>
      <c r="H49" s="160"/>
      <c r="I49" s="144">
        <f t="shared" si="0"/>
        <v>220000</v>
      </c>
      <c r="J49" s="144"/>
      <c r="K49" s="144"/>
      <c r="L49" s="144"/>
      <c r="M49" s="145">
        <f t="shared" si="1"/>
        <v>220000</v>
      </c>
      <c r="N49" s="146"/>
      <c r="O49" s="80"/>
      <c r="T49" s="161"/>
    </row>
    <row r="50" spans="1:20" ht="15">
      <c r="A50" s="164" t="s">
        <v>125</v>
      </c>
      <c r="B50" s="144"/>
      <c r="C50" s="160"/>
      <c r="D50" s="160"/>
      <c r="E50" s="160"/>
      <c r="F50" s="160">
        <v>1882350</v>
      </c>
      <c r="G50" s="160"/>
      <c r="H50" s="160"/>
      <c r="I50" s="144">
        <f t="shared" si="0"/>
        <v>1882350</v>
      </c>
      <c r="J50" s="144"/>
      <c r="K50" s="144"/>
      <c r="L50" s="144"/>
      <c r="M50" s="145">
        <f t="shared" si="1"/>
        <v>1882350</v>
      </c>
      <c r="N50" s="146"/>
      <c r="O50" s="80"/>
      <c r="T50" s="161"/>
    </row>
    <row r="51" spans="1:20" ht="15">
      <c r="A51" s="164" t="s">
        <v>126</v>
      </c>
      <c r="B51" s="144"/>
      <c r="C51" s="160"/>
      <c r="D51" s="160"/>
      <c r="E51" s="160"/>
      <c r="F51" s="160">
        <v>699000</v>
      </c>
      <c r="G51" s="160"/>
      <c r="H51" s="160"/>
      <c r="I51" s="144">
        <f t="shared" si="0"/>
        <v>699000</v>
      </c>
      <c r="J51" s="144"/>
      <c r="K51" s="144"/>
      <c r="L51" s="144"/>
      <c r="M51" s="145">
        <f t="shared" si="1"/>
        <v>699000</v>
      </c>
      <c r="N51" s="146"/>
      <c r="O51" s="80"/>
      <c r="T51" s="161"/>
    </row>
    <row r="52" spans="1:20" ht="15">
      <c r="A52" s="164" t="s">
        <v>127</v>
      </c>
      <c r="B52" s="144"/>
      <c r="C52" s="160"/>
      <c r="D52" s="160"/>
      <c r="E52" s="160"/>
      <c r="F52" s="160"/>
      <c r="G52" s="160">
        <v>1458340</v>
      </c>
      <c r="H52" s="160"/>
      <c r="I52" s="144">
        <f t="shared" si="0"/>
        <v>1458340</v>
      </c>
      <c r="J52" s="144"/>
      <c r="K52" s="144"/>
      <c r="L52" s="144"/>
      <c r="M52" s="145">
        <f t="shared" si="1"/>
        <v>1458340</v>
      </c>
      <c r="N52" s="146"/>
      <c r="O52" s="80"/>
      <c r="T52" s="161"/>
    </row>
    <row r="53" spans="1:20" ht="15">
      <c r="A53" s="164" t="s">
        <v>128</v>
      </c>
      <c r="B53" s="144"/>
      <c r="C53" s="160"/>
      <c r="D53" s="160"/>
      <c r="E53" s="160"/>
      <c r="F53" s="160"/>
      <c r="G53" s="160">
        <v>249900</v>
      </c>
      <c r="H53" s="160"/>
      <c r="I53" s="144">
        <f t="shared" si="0"/>
        <v>249900</v>
      </c>
      <c r="J53" s="144"/>
      <c r="K53" s="144"/>
      <c r="L53" s="144"/>
      <c r="M53" s="145">
        <f t="shared" si="1"/>
        <v>249900</v>
      </c>
      <c r="N53" s="146"/>
      <c r="O53" s="80"/>
      <c r="T53" s="161"/>
    </row>
    <row r="54" spans="1:20" ht="15">
      <c r="A54" s="164" t="s">
        <v>129</v>
      </c>
      <c r="B54" s="144"/>
      <c r="C54" s="160"/>
      <c r="D54" s="160"/>
      <c r="E54" s="160"/>
      <c r="F54" s="160"/>
      <c r="G54" s="160">
        <v>418824</v>
      </c>
      <c r="H54" s="160"/>
      <c r="I54" s="144">
        <f t="shared" si="0"/>
        <v>418824</v>
      </c>
      <c r="J54" s="144"/>
      <c r="K54" s="144"/>
      <c r="L54" s="144"/>
      <c r="M54" s="145">
        <f t="shared" si="1"/>
        <v>418824</v>
      </c>
      <c r="N54" s="146"/>
      <c r="O54" s="80"/>
      <c r="T54" s="161"/>
    </row>
    <row r="55" spans="1:20" ht="30">
      <c r="A55" s="164" t="s">
        <v>130</v>
      </c>
      <c r="B55" s="144"/>
      <c r="C55" s="160"/>
      <c r="D55" s="160"/>
      <c r="E55" s="160"/>
      <c r="F55" s="160"/>
      <c r="G55" s="160"/>
      <c r="H55" s="160">
        <v>299096</v>
      </c>
      <c r="I55" s="144">
        <f t="shared" si="0"/>
        <v>299096</v>
      </c>
      <c r="J55" s="144"/>
      <c r="K55" s="144"/>
      <c r="L55" s="144"/>
      <c r="M55" s="145">
        <f t="shared" si="1"/>
        <v>299096</v>
      </c>
      <c r="N55" s="146"/>
      <c r="O55" s="80"/>
      <c r="T55" s="161"/>
    </row>
    <row r="56" spans="1:20" ht="15">
      <c r="A56" s="164" t="s">
        <v>131</v>
      </c>
      <c r="B56" s="144"/>
      <c r="C56" s="160"/>
      <c r="D56" s="160"/>
      <c r="E56" s="160"/>
      <c r="F56" s="160"/>
      <c r="G56" s="160"/>
      <c r="H56" s="160">
        <v>102100</v>
      </c>
      <c r="I56" s="144">
        <f t="shared" si="0"/>
        <v>102100</v>
      </c>
      <c r="J56" s="144"/>
      <c r="K56" s="144"/>
      <c r="L56" s="144"/>
      <c r="M56" s="145">
        <f t="shared" si="1"/>
        <v>102100</v>
      </c>
      <c r="N56" s="146"/>
      <c r="O56" s="80"/>
      <c r="T56" s="161"/>
    </row>
    <row r="57" spans="1:20" ht="15">
      <c r="A57" s="40" t="s">
        <v>33</v>
      </c>
      <c r="B57" s="144"/>
      <c r="C57" s="160"/>
      <c r="D57" s="160"/>
      <c r="E57" s="160"/>
      <c r="F57" s="160"/>
      <c r="G57" s="160"/>
      <c r="H57" s="160"/>
      <c r="I57" s="144">
        <f t="shared" si="0"/>
        <v>0</v>
      </c>
      <c r="J57" s="144"/>
      <c r="K57" s="144"/>
      <c r="L57" s="144"/>
      <c r="M57" s="145">
        <f t="shared" si="1"/>
        <v>0</v>
      </c>
      <c r="N57" s="146"/>
      <c r="O57" s="80"/>
      <c r="T57" s="161"/>
    </row>
    <row r="58" spans="1:20" ht="15">
      <c r="A58" s="40" t="s">
        <v>110</v>
      </c>
      <c r="B58" s="144"/>
      <c r="C58" s="160"/>
      <c r="D58" s="160"/>
      <c r="E58" s="160"/>
      <c r="F58" s="160"/>
      <c r="G58" s="160"/>
      <c r="H58" s="160"/>
      <c r="I58" s="144">
        <f t="shared" si="0"/>
        <v>0</v>
      </c>
      <c r="J58" s="144"/>
      <c r="K58" s="144"/>
      <c r="L58" s="144"/>
      <c r="M58" s="145">
        <f t="shared" si="1"/>
        <v>0</v>
      </c>
      <c r="N58" s="146"/>
      <c r="O58" s="80"/>
      <c r="T58" s="161"/>
    </row>
    <row r="59" spans="1:15" ht="15">
      <c r="A59" s="39" t="s">
        <v>35</v>
      </c>
      <c r="B59" s="86">
        <f>+SUM(B20:B58)</f>
        <v>0</v>
      </c>
      <c r="C59" s="165">
        <f>SUM(C21:C58)</f>
        <v>0</v>
      </c>
      <c r="D59" s="165">
        <f>SUM(D21:D58)</f>
        <v>9892000.01</v>
      </c>
      <c r="E59" s="165">
        <f>SUM(E21:E58)</f>
        <v>9958525.02</v>
      </c>
      <c r="F59" s="165">
        <f>SUM(F21:F58)</f>
        <v>7203580</v>
      </c>
      <c r="G59" s="165">
        <f>SUM(G21:G58)</f>
        <v>3643036.4</v>
      </c>
      <c r="H59" s="165">
        <f>SUM(H21:H58)</f>
        <v>935019.64</v>
      </c>
      <c r="I59" s="86">
        <f>+SUM(I20:I58)</f>
        <v>31632161.07</v>
      </c>
      <c r="J59" s="144"/>
      <c r="K59" s="144"/>
      <c r="L59" s="144"/>
      <c r="M59" s="89">
        <f>+SUM(M20:M58)</f>
        <v>31632161.07</v>
      </c>
      <c r="N59" s="146"/>
      <c r="O59" s="80"/>
    </row>
    <row r="60" spans="1:15" ht="15.75" thickBot="1">
      <c r="A60" s="44" t="s">
        <v>36</v>
      </c>
      <c r="B60" s="90">
        <f>+B19-B59</f>
        <v>79231385.7</v>
      </c>
      <c r="C60" s="166"/>
      <c r="D60" s="166"/>
      <c r="E60" s="166"/>
      <c r="F60" s="166"/>
      <c r="G60" s="166"/>
      <c r="H60" s="166"/>
      <c r="I60" s="90">
        <f>+I19-I59</f>
        <v>172203928.01999998</v>
      </c>
      <c r="J60" s="167"/>
      <c r="K60" s="167"/>
      <c r="L60" s="167"/>
      <c r="M60" s="92">
        <f>+M19-M59</f>
        <v>251435313.71999997</v>
      </c>
      <c r="N60" s="146"/>
      <c r="O60" s="80"/>
    </row>
    <row r="61" spans="1:15" ht="15">
      <c r="A61" s="20"/>
      <c r="B61" s="168"/>
      <c r="C61" s="168"/>
      <c r="D61" s="168"/>
      <c r="E61" s="168"/>
      <c r="F61" s="168"/>
      <c r="G61" s="168"/>
      <c r="H61" s="168"/>
      <c r="I61" s="168"/>
      <c r="J61" s="169"/>
      <c r="K61" s="169"/>
      <c r="L61" s="169"/>
      <c r="M61" s="168"/>
      <c r="N61" s="169"/>
      <c r="O61" s="96"/>
    </row>
    <row r="62" spans="1:15" ht="15">
      <c r="A62" s="170" t="s">
        <v>96</v>
      </c>
      <c r="B62" s="168"/>
      <c r="C62" s="168"/>
      <c r="D62" s="168"/>
      <c r="E62" s="168"/>
      <c r="F62" s="168"/>
      <c r="G62" s="168"/>
      <c r="H62" s="168"/>
      <c r="I62" s="168"/>
      <c r="J62" s="169"/>
      <c r="K62" s="169"/>
      <c r="L62" s="169"/>
      <c r="M62" s="168"/>
      <c r="N62" s="169"/>
      <c r="O62" s="96"/>
    </row>
    <row r="63" spans="1:13" ht="15">
      <c r="A63" s="170"/>
      <c r="J63" s="170"/>
      <c r="K63" s="170"/>
      <c r="L63" s="170"/>
      <c r="M63" s="170"/>
    </row>
    <row r="64" spans="10:13" ht="15">
      <c r="J64" s="170"/>
      <c r="K64" s="170"/>
      <c r="L64" s="170"/>
      <c r="M64" s="170"/>
    </row>
    <row r="65" spans="1:13" ht="15">
      <c r="A65" s="23" t="s">
        <v>132</v>
      </c>
      <c r="I65" s="170"/>
      <c r="J65" s="170"/>
      <c r="K65" s="170"/>
      <c r="L65" s="170"/>
      <c r="M65" s="170"/>
    </row>
    <row r="66" spans="1:13" ht="15">
      <c r="A66" s="23" t="s">
        <v>133</v>
      </c>
      <c r="I66" s="170"/>
      <c r="J66" s="170"/>
      <c r="K66" s="170"/>
      <c r="L66" s="170"/>
      <c r="M66" s="170"/>
    </row>
    <row r="67" spans="9:13" ht="15">
      <c r="I67" s="170"/>
      <c r="J67" s="170"/>
      <c r="K67" s="170"/>
      <c r="L67" s="170"/>
      <c r="M67" s="170"/>
    </row>
    <row r="68" ht="14.25" customHeight="1"/>
    <row r="69" ht="14.25" customHeight="1"/>
    <row r="70" spans="2:15" ht="15" customHeight="1">
      <c r="B70" s="96"/>
      <c r="C70" s="96"/>
      <c r="D70" s="96"/>
      <c r="E70" s="96"/>
      <c r="F70" s="96"/>
      <c r="G70" s="96"/>
      <c r="H70" s="96"/>
      <c r="I70" s="96"/>
      <c r="L70" s="178" t="s">
        <v>70</v>
      </c>
      <c r="M70" s="179"/>
      <c r="N70" s="180"/>
      <c r="O70" s="180"/>
    </row>
    <row r="71" spans="2:15" ht="15" customHeight="1">
      <c r="B71" s="181"/>
      <c r="C71" s="181"/>
      <c r="D71" s="181"/>
      <c r="E71" s="181"/>
      <c r="F71" s="181"/>
      <c r="G71" s="181"/>
      <c r="H71" s="181"/>
      <c r="I71" s="181"/>
      <c r="L71" s="182" t="s">
        <v>94</v>
      </c>
      <c r="M71" s="182"/>
      <c r="N71" s="183"/>
      <c r="O71" s="183"/>
    </row>
    <row r="72" spans="2:15" ht="15" customHeight="1">
      <c r="B72" s="181"/>
      <c r="C72" s="181"/>
      <c r="D72" s="181"/>
      <c r="E72" s="181"/>
      <c r="F72" s="181"/>
      <c r="G72" s="181"/>
      <c r="H72" s="181"/>
      <c r="I72" s="181"/>
      <c r="L72" s="182"/>
      <c r="M72" s="182"/>
      <c r="N72" s="183"/>
      <c r="O72" s="183"/>
    </row>
    <row r="73" spans="1:15" s="147" customFormat="1" ht="15">
      <c r="A73" s="95"/>
      <c r="B73" s="95"/>
      <c r="C73" s="95"/>
      <c r="D73" s="95"/>
      <c r="E73" s="95"/>
      <c r="F73" s="95"/>
      <c r="G73" s="95"/>
      <c r="H73" s="95"/>
      <c r="I73" s="161"/>
      <c r="J73" s="95"/>
      <c r="K73" s="95"/>
      <c r="L73" s="95"/>
      <c r="M73" s="95"/>
      <c r="N73" s="95"/>
      <c r="O73" s="95"/>
    </row>
    <row r="74" ht="15">
      <c r="I74" s="184"/>
    </row>
    <row r="75" spans="1:15" s="147" customFormat="1" ht="15">
      <c r="A75" s="95"/>
      <c r="B75" s="95"/>
      <c r="C75" s="95"/>
      <c r="D75" s="95"/>
      <c r="E75" s="95"/>
      <c r="F75" s="95"/>
      <c r="G75" s="95"/>
      <c r="H75" s="95"/>
      <c r="I75" s="161"/>
      <c r="J75" s="95"/>
      <c r="K75" s="95"/>
      <c r="N75" s="95"/>
      <c r="O75" s="95"/>
    </row>
    <row r="76" spans="1:15" s="147" customFormat="1" ht="15">
      <c r="A76" s="95"/>
      <c r="B76" s="95"/>
      <c r="C76" s="95"/>
      <c r="D76" s="95"/>
      <c r="E76" s="95"/>
      <c r="F76" s="95"/>
      <c r="G76" s="95"/>
      <c r="H76" s="95"/>
      <c r="I76" s="161"/>
      <c r="J76" s="95"/>
      <c r="K76" s="95"/>
      <c r="N76" s="95"/>
      <c r="O76" s="95"/>
    </row>
    <row r="77" ht="15">
      <c r="I77" s="161"/>
    </row>
  </sheetData>
  <sheetProtection/>
  <mergeCells count="18">
    <mergeCell ref="B72:I72"/>
    <mergeCell ref="L72:M72"/>
    <mergeCell ref="I14:I16"/>
    <mergeCell ref="M14:M16"/>
    <mergeCell ref="A3:O3"/>
    <mergeCell ref="A4:O4"/>
    <mergeCell ref="A5:O5"/>
    <mergeCell ref="B8:I8"/>
    <mergeCell ref="J8:J10"/>
    <mergeCell ref="K8:K10"/>
    <mergeCell ref="L8:L10"/>
    <mergeCell ref="M8:M10"/>
    <mergeCell ref="A8:A10"/>
    <mergeCell ref="N8:N9"/>
    <mergeCell ref="C9:I9"/>
    <mergeCell ref="L70:M70"/>
    <mergeCell ref="B71:I71"/>
    <mergeCell ref="L71:M71"/>
  </mergeCells>
  <conditionalFormatting sqref="C10:H10">
    <cfRule type="duplicateValues" priority="1" dxfId="1">
      <formula>AND(COUNTIF($C$10:$H$10,C10)&gt;1,NOT(ISBLANK(C10)))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3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39" t="s">
        <v>60</v>
      </c>
      <c r="D4" s="139"/>
      <c r="E4" s="139"/>
      <c r="F4" s="139"/>
      <c r="G4" s="139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44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L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55"/>
    </row>
    <row r="18" spans="1:11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8" t="s">
        <v>41</v>
      </c>
      <c r="G44" s="118"/>
      <c r="H44" s="26"/>
      <c r="I44" s="26"/>
      <c r="J44" s="26"/>
      <c r="K44" s="4"/>
    </row>
    <row r="45" spans="2:11" ht="15" customHeight="1">
      <c r="B45" s="109"/>
      <c r="C45" s="109"/>
      <c r="F45" s="110" t="s">
        <v>42</v>
      </c>
      <c r="G45" s="110"/>
      <c r="H45" s="27"/>
      <c r="I45" s="27"/>
      <c r="J45" s="27"/>
      <c r="K45" s="19"/>
    </row>
    <row r="46" spans="2:11" ht="15" customHeight="1">
      <c r="B46" s="109"/>
      <c r="C46" s="109"/>
      <c r="F46" s="110" t="s">
        <v>43</v>
      </c>
      <c r="G46" s="110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48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M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12"/>
    </row>
    <row r="18" spans="1:14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18" t="s">
        <v>41</v>
      </c>
      <c r="G46" s="118"/>
      <c r="H46" s="26"/>
      <c r="I46" s="26"/>
      <c r="J46" s="26"/>
      <c r="K46" s="4"/>
    </row>
    <row r="47" spans="2:11" ht="15" customHeight="1">
      <c r="B47" s="109"/>
      <c r="C47" s="109"/>
      <c r="F47" s="110" t="s">
        <v>42</v>
      </c>
      <c r="G47" s="110"/>
      <c r="H47" s="27"/>
      <c r="I47" s="27"/>
      <c r="J47" s="27"/>
      <c r="K47" s="19"/>
    </row>
    <row r="48" spans="2:11" ht="15" customHeight="1">
      <c r="B48" s="109"/>
      <c r="C48" s="109"/>
      <c r="F48" s="110" t="s">
        <v>43</v>
      </c>
      <c r="G48" s="110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51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M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57"/>
    </row>
    <row r="18" spans="1:14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19" t="str">
        <f>+K46</f>
        <v>CHARLITO B. PADUL</v>
      </c>
      <c r="G46" s="118"/>
      <c r="H46" s="26"/>
      <c r="I46" s="26"/>
      <c r="J46" s="26"/>
      <c r="K46" s="4" t="s">
        <v>70</v>
      </c>
    </row>
    <row r="47" spans="2:11" ht="15" customHeight="1">
      <c r="B47" s="109"/>
      <c r="C47" s="109"/>
      <c r="F47" s="120" t="str">
        <f>+K47</f>
        <v>Asisstant City Budget Officer</v>
      </c>
      <c r="G47" s="110"/>
      <c r="H47" s="27"/>
      <c r="I47" s="27"/>
      <c r="J47" s="27"/>
      <c r="K47" s="19" t="s">
        <v>71</v>
      </c>
    </row>
    <row r="48" spans="2:11" ht="15" customHeight="1">
      <c r="B48" s="109"/>
      <c r="C48" s="109"/>
      <c r="F48" s="110" t="s">
        <v>43</v>
      </c>
      <c r="G48" s="110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62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M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58"/>
    </row>
    <row r="18" spans="1:14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19" t="str">
        <f>+K48</f>
        <v>CHARLITO B. PADUL</v>
      </c>
      <c r="G48" s="118"/>
      <c r="H48" s="26"/>
      <c r="I48" s="26"/>
      <c r="J48" s="26"/>
      <c r="K48" s="4" t="s">
        <v>70</v>
      </c>
    </row>
    <row r="49" spans="2:11" ht="15" customHeight="1">
      <c r="B49" s="109"/>
      <c r="C49" s="109"/>
      <c r="F49" s="120" t="str">
        <f>+K49</f>
        <v>Asisstant City Budget Officer</v>
      </c>
      <c r="G49" s="110"/>
      <c r="H49" s="27"/>
      <c r="I49" s="27"/>
      <c r="J49" s="27"/>
      <c r="K49" s="19" t="s">
        <v>71</v>
      </c>
    </row>
    <row r="50" spans="2:11" ht="15" customHeight="1">
      <c r="B50" s="109"/>
      <c r="C50" s="109"/>
      <c r="F50" s="110" t="s">
        <v>43</v>
      </c>
      <c r="G50" s="110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M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58"/>
    </row>
    <row r="18" spans="1:14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19" t="str">
        <f>+K48</f>
        <v>CHARLITO B. PADUL</v>
      </c>
      <c r="G48" s="118"/>
      <c r="H48" s="26"/>
      <c r="I48" s="26"/>
      <c r="J48" s="26"/>
      <c r="K48" s="4" t="s">
        <v>70</v>
      </c>
    </row>
    <row r="49" spans="2:11" ht="15" customHeight="1">
      <c r="B49" s="109"/>
      <c r="C49" s="109"/>
      <c r="F49" s="120" t="str">
        <f>+K49</f>
        <v>Asisstant City Budget Officer</v>
      </c>
      <c r="G49" s="110"/>
      <c r="H49" s="27"/>
      <c r="I49" s="27"/>
      <c r="J49" s="27"/>
      <c r="K49" s="19" t="s">
        <v>71</v>
      </c>
    </row>
    <row r="50" spans="2:11" ht="15" customHeight="1">
      <c r="B50" s="109"/>
      <c r="C50" s="109"/>
      <c r="F50" s="110" t="s">
        <v>43</v>
      </c>
      <c r="G50" s="110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73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M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60"/>
    </row>
    <row r="18" spans="1:14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19" t="str">
        <f>+K49</f>
        <v>CHARLITO B. PADUL</v>
      </c>
      <c r="G49" s="118"/>
      <c r="H49" s="26"/>
      <c r="I49" s="26"/>
      <c r="J49" s="26"/>
      <c r="K49" s="4" t="s">
        <v>70</v>
      </c>
    </row>
    <row r="50" spans="2:11" ht="15" customHeight="1">
      <c r="B50" s="109"/>
      <c r="C50" s="109"/>
      <c r="F50" s="120" t="str">
        <f>+K50</f>
        <v>Asisstant City Budget Officer</v>
      </c>
      <c r="G50" s="110"/>
      <c r="H50" s="27"/>
      <c r="I50" s="27"/>
      <c r="J50" s="27"/>
      <c r="K50" s="19" t="s">
        <v>71</v>
      </c>
    </row>
    <row r="51" spans="2:11" ht="15" customHeight="1">
      <c r="B51" s="109"/>
      <c r="C51" s="109"/>
      <c r="F51" s="110" t="s">
        <v>43</v>
      </c>
      <c r="G51" s="110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74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M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60"/>
    </row>
    <row r="18" spans="1:14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21" t="s">
        <v>77</v>
      </c>
      <c r="B36" s="123"/>
      <c r="C36" s="123">
        <v>5870000</v>
      </c>
      <c r="D36" s="123"/>
      <c r="E36" s="123"/>
      <c r="F36" s="123"/>
      <c r="G36" s="123"/>
      <c r="H36" s="9"/>
      <c r="I36" s="5"/>
    </row>
    <row r="37" spans="1:9" ht="15">
      <c r="A37" s="122"/>
      <c r="B37" s="124"/>
      <c r="C37" s="124"/>
      <c r="D37" s="124"/>
      <c r="E37" s="124"/>
      <c r="F37" s="124"/>
      <c r="G37" s="124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19" t="str">
        <f>+K51</f>
        <v>CHARLITO B. PADUL</v>
      </c>
      <c r="G51" s="118"/>
      <c r="H51" s="26"/>
      <c r="I51" s="26"/>
      <c r="J51" s="26"/>
      <c r="K51" s="4" t="s">
        <v>70</v>
      </c>
    </row>
    <row r="52" spans="2:11" ht="15" customHeight="1">
      <c r="B52" s="109"/>
      <c r="C52" s="109"/>
      <c r="F52" s="120" t="str">
        <f>+K52</f>
        <v>Asisstant City Budget Officer</v>
      </c>
      <c r="G52" s="110"/>
      <c r="H52" s="27"/>
      <c r="I52" s="27"/>
      <c r="J52" s="27"/>
      <c r="K52" s="19" t="s">
        <v>71</v>
      </c>
    </row>
    <row r="53" spans="2:11" ht="15" customHeight="1">
      <c r="B53" s="109"/>
      <c r="C53" s="109"/>
      <c r="F53" s="110" t="s">
        <v>43</v>
      </c>
      <c r="G53" s="110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8" t="s">
        <v>75</v>
      </c>
      <c r="B5" s="98"/>
      <c r="C5" s="98"/>
      <c r="D5" s="98"/>
      <c r="E5" s="98"/>
      <c r="F5" s="98"/>
      <c r="G5" s="98"/>
      <c r="H5" s="98"/>
      <c r="I5" s="98"/>
    </row>
    <row r="6" spans="1:9" ht="1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8" ht="9" customHeight="1" thickBot="1"/>
    <row r="9" spans="1:9" ht="21" customHeight="1">
      <c r="A9" s="99" t="s">
        <v>4</v>
      </c>
      <c r="B9" s="102" t="s">
        <v>5</v>
      </c>
      <c r="C9" s="103"/>
      <c r="D9" s="99" t="s">
        <v>6</v>
      </c>
      <c r="E9" s="99" t="s">
        <v>11</v>
      </c>
      <c r="F9" s="99" t="s">
        <v>40</v>
      </c>
      <c r="G9" s="104" t="s">
        <v>12</v>
      </c>
      <c r="H9" s="107" t="s">
        <v>7</v>
      </c>
      <c r="I9" s="1" t="s">
        <v>8</v>
      </c>
    </row>
    <row r="10" spans="1:9" ht="31.5" customHeight="1">
      <c r="A10" s="100"/>
      <c r="B10" s="51" t="s">
        <v>9</v>
      </c>
      <c r="C10" s="53" t="s">
        <v>10</v>
      </c>
      <c r="D10" s="100"/>
      <c r="E10" s="100"/>
      <c r="F10" s="100"/>
      <c r="G10" s="105"/>
      <c r="H10" s="108"/>
      <c r="I10" s="2"/>
    </row>
    <row r="11" spans="1:11" ht="20.25" customHeight="1" thickBot="1">
      <c r="A11" s="101"/>
      <c r="B11" s="52">
        <v>0.3</v>
      </c>
      <c r="C11" s="54">
        <v>0.7</v>
      </c>
      <c r="D11" s="101"/>
      <c r="E11" s="101"/>
      <c r="F11" s="101"/>
      <c r="G11" s="106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1"/>
      <c r="M14" s="19">
        <f>+K13*0.3</f>
        <v>39603054.3</v>
      </c>
    </row>
    <row r="15" spans="1:11" ht="15">
      <c r="A15" s="34" t="s">
        <v>17</v>
      </c>
      <c r="B15" s="112">
        <f>220000000+22552281</f>
        <v>242552281</v>
      </c>
      <c r="C15" s="112"/>
      <c r="D15" s="10"/>
      <c r="E15" s="11"/>
      <c r="F15" s="11"/>
      <c r="G15" s="115">
        <f t="shared" si="0"/>
        <v>242552281</v>
      </c>
      <c r="H15" s="9"/>
      <c r="I15" s="5"/>
      <c r="K15" s="111"/>
    </row>
    <row r="16" spans="1:11" ht="15">
      <c r="A16" s="34" t="s">
        <v>18</v>
      </c>
      <c r="B16" s="113"/>
      <c r="C16" s="113"/>
      <c r="D16" s="11"/>
      <c r="E16" s="11"/>
      <c r="F16" s="11"/>
      <c r="G16" s="116">
        <f t="shared" si="0"/>
        <v>0</v>
      </c>
      <c r="H16" s="9"/>
      <c r="I16" s="5"/>
      <c r="K16" s="111"/>
    </row>
    <row r="17" spans="1:11" ht="15">
      <c r="A17" s="34" t="s">
        <v>19</v>
      </c>
      <c r="B17" s="113"/>
      <c r="C17" s="113"/>
      <c r="D17" s="11"/>
      <c r="E17" s="11"/>
      <c r="F17" s="11"/>
      <c r="G17" s="116">
        <f t="shared" si="0"/>
        <v>0</v>
      </c>
      <c r="H17" s="9"/>
      <c r="I17" s="5"/>
      <c r="K17" s="60"/>
    </row>
    <row r="18" spans="1:14" ht="15">
      <c r="A18" s="35" t="s">
        <v>20</v>
      </c>
      <c r="B18" s="114"/>
      <c r="C18" s="114"/>
      <c r="D18" s="13"/>
      <c r="E18" s="13"/>
      <c r="F18" s="13"/>
      <c r="G18" s="117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21" t="s">
        <v>82</v>
      </c>
      <c r="B39" s="123"/>
      <c r="C39" s="123">
        <v>5870000</v>
      </c>
      <c r="D39" s="123"/>
      <c r="E39" s="123"/>
      <c r="F39" s="123"/>
      <c r="G39" s="125"/>
      <c r="H39" s="9"/>
      <c r="I39" s="5"/>
    </row>
    <row r="40" spans="1:9" ht="15">
      <c r="A40" s="122"/>
      <c r="B40" s="124"/>
      <c r="C40" s="124"/>
      <c r="D40" s="124"/>
      <c r="E40" s="124"/>
      <c r="F40" s="124"/>
      <c r="G40" s="126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19" t="str">
        <f>+K53</f>
        <v>CHARLITO B. PADUL</v>
      </c>
      <c r="G53" s="118"/>
      <c r="H53" s="26"/>
      <c r="I53" s="26"/>
      <c r="J53" s="26"/>
      <c r="K53" s="4" t="s">
        <v>70</v>
      </c>
    </row>
    <row r="54" spans="2:11" ht="15" customHeight="1">
      <c r="B54" s="109"/>
      <c r="C54" s="109"/>
      <c r="F54" s="120" t="str">
        <f>+K54</f>
        <v>Asisstant City Budget Officer</v>
      </c>
      <c r="G54" s="110"/>
      <c r="H54" s="27"/>
      <c r="I54" s="27"/>
      <c r="J54" s="27"/>
      <c r="K54" s="19" t="s">
        <v>71</v>
      </c>
    </row>
    <row r="55" spans="2:11" ht="15" customHeight="1">
      <c r="B55" s="109"/>
      <c r="C55" s="109"/>
      <c r="F55" s="110" t="s">
        <v>43</v>
      </c>
      <c r="G55" s="110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9:A40"/>
    <mergeCell ref="B39:B40"/>
    <mergeCell ref="C39:C40"/>
    <mergeCell ref="D39:D40"/>
    <mergeCell ref="E39:E40"/>
    <mergeCell ref="F39:F40"/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Roneson Sendaydiego</cp:lastModifiedBy>
  <cp:lastPrinted>2018-06-06T06:50:19Z</cp:lastPrinted>
  <dcterms:created xsi:type="dcterms:W3CDTF">2016-04-13T00:14:10Z</dcterms:created>
  <dcterms:modified xsi:type="dcterms:W3CDTF">2022-08-22T08:19:28Z</dcterms:modified>
  <cp:category/>
  <cp:version/>
  <cp:contentType/>
  <cp:contentStatus/>
</cp:coreProperties>
</file>